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ristofmericskai/Downloads/"/>
    </mc:Choice>
  </mc:AlternateContent>
  <xr:revisionPtr revIDLastSave="0" documentId="8_{D4AF2FBB-41EC-9C4A-9261-7A6C22A691DB}" xr6:coauthVersionLast="47" xr6:coauthVersionMax="47" xr10:uidLastSave="{00000000-0000-0000-0000-000000000000}"/>
  <bookViews>
    <workbookView xWindow="0" yWindow="760" windowWidth="34560" windowHeight="19580" xr2:uid="{132C431E-8FFA-451E-B611-23A647064DC5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2" i="1" l="1"/>
  <c r="P23" i="1"/>
  <c r="P24" i="1"/>
  <c r="P25" i="1"/>
  <c r="P26" i="1"/>
  <c r="P27" i="1"/>
  <c r="P28" i="1"/>
  <c r="P29" i="1"/>
  <c r="P30" i="1"/>
  <c r="P31" i="1"/>
  <c r="P21" i="1"/>
  <c r="B2" i="1"/>
  <c r="J37" i="1" l="1"/>
  <c r="C27" i="1"/>
  <c r="L12" i="1"/>
  <c r="K11" i="1"/>
  <c r="L11" i="1" s="1"/>
  <c r="J10" i="1"/>
  <c r="K10" i="1" s="1"/>
  <c r="L10" i="1" s="1"/>
  <c r="I9" i="1"/>
  <c r="J9" i="1" s="1"/>
  <c r="K9" i="1" s="1"/>
  <c r="L9" i="1" s="1"/>
  <c r="H8" i="1"/>
  <c r="I8" i="1" s="1"/>
  <c r="J8" i="1" s="1"/>
  <c r="K8" i="1" s="1"/>
  <c r="L8" i="1" s="1"/>
  <c r="G7" i="1"/>
  <c r="H7" i="1" s="1"/>
  <c r="I7" i="1" s="1"/>
  <c r="J7" i="1" s="1"/>
  <c r="K7" i="1" s="1"/>
  <c r="L7" i="1" s="1"/>
  <c r="P6" i="1"/>
  <c r="Q6" i="1" s="1"/>
  <c r="R6" i="1" s="1"/>
  <c r="S6" i="1" s="1"/>
  <c r="T6" i="1" s="1"/>
  <c r="U6" i="1" s="1"/>
  <c r="V6" i="1" s="1"/>
  <c r="F6" i="1"/>
  <c r="G6" i="1" s="1"/>
  <c r="H6" i="1" s="1"/>
  <c r="I6" i="1" s="1"/>
  <c r="J6" i="1" s="1"/>
  <c r="K6" i="1" s="1"/>
  <c r="L6" i="1" s="1"/>
  <c r="Y5" i="1"/>
  <c r="O5" i="1"/>
  <c r="P5" i="1" s="1"/>
  <c r="Q5" i="1" s="1"/>
  <c r="R5" i="1" s="1"/>
  <c r="S5" i="1" s="1"/>
  <c r="T5" i="1" s="1"/>
  <c r="U5" i="1" s="1"/>
  <c r="V5" i="1" s="1"/>
  <c r="E5" i="1"/>
  <c r="F5" i="1" s="1"/>
  <c r="G5" i="1" s="1"/>
  <c r="H5" i="1" s="1"/>
  <c r="I5" i="1" s="1"/>
  <c r="J5" i="1" s="1"/>
  <c r="K5" i="1" s="1"/>
  <c r="L5" i="1" s="1"/>
  <c r="N4" i="1"/>
  <c r="O4" i="1" s="1"/>
  <c r="P4" i="1" s="1"/>
  <c r="Q4" i="1" s="1"/>
  <c r="R4" i="1" s="1"/>
  <c r="S4" i="1" s="1"/>
  <c r="T4" i="1" s="1"/>
  <c r="U4" i="1" s="1"/>
  <c r="V4" i="1" s="1"/>
  <c r="D4" i="1"/>
  <c r="E4" i="1" s="1"/>
  <c r="F4" i="1" s="1"/>
  <c r="G4" i="1" s="1"/>
  <c r="H4" i="1" s="1"/>
  <c r="I4" i="1" s="1"/>
  <c r="J4" i="1" s="1"/>
  <c r="K4" i="1" s="1"/>
  <c r="L4" i="1" s="1"/>
  <c r="M3" i="1"/>
  <c r="N3" i="1" s="1"/>
  <c r="O3" i="1" s="1"/>
  <c r="P3" i="1" s="1"/>
  <c r="Q3" i="1" s="1"/>
  <c r="R3" i="1" s="1"/>
  <c r="S3" i="1" s="1"/>
  <c r="T3" i="1" s="1"/>
  <c r="U3" i="1" s="1"/>
  <c r="V3" i="1" s="1"/>
  <c r="C3" i="1"/>
  <c r="D3" i="1" s="1"/>
  <c r="E3" i="1" s="1"/>
  <c r="F3" i="1" s="1"/>
  <c r="G3" i="1" s="1"/>
  <c r="H3" i="1" s="1"/>
  <c r="I3" i="1" s="1"/>
  <c r="J3" i="1" s="1"/>
  <c r="K3" i="1" s="1"/>
  <c r="L3" i="1" s="1"/>
  <c r="Q7" i="1" l="1"/>
  <c r="R7" i="1" s="1"/>
  <c r="S7" i="1" s="1"/>
  <c r="T7" i="1" s="1"/>
  <c r="U7" i="1" s="1"/>
  <c r="V7" i="1" s="1"/>
  <c r="B13" i="1"/>
  <c r="B14" i="1" s="1"/>
  <c r="C2" i="1"/>
  <c r="R8" i="1" l="1"/>
  <c r="S8" i="1" s="1"/>
  <c r="T8" i="1" s="1"/>
  <c r="U8" i="1" s="1"/>
  <c r="V8" i="1" s="1"/>
  <c r="C13" i="1"/>
  <c r="C14" i="1" s="1"/>
  <c r="D2" i="1"/>
  <c r="E2" i="1" l="1"/>
  <c r="D13" i="1"/>
  <c r="D14" i="1" s="1"/>
  <c r="S9" i="1"/>
  <c r="T9" i="1" s="1"/>
  <c r="U9" i="1" s="1"/>
  <c r="V9" i="1" s="1"/>
  <c r="T10" i="1" l="1"/>
  <c r="U10" i="1" s="1"/>
  <c r="V10" i="1" s="1"/>
  <c r="E13" i="1"/>
  <c r="E14" i="1" s="1"/>
  <c r="F2" i="1"/>
  <c r="F13" i="1" l="1"/>
  <c r="F14" i="1" s="1"/>
  <c r="G2" i="1"/>
  <c r="U11" i="1"/>
  <c r="V11" i="1" s="1"/>
  <c r="C37" i="1" l="1"/>
  <c r="V12" i="1"/>
  <c r="G13" i="1"/>
  <c r="G14" i="1" s="1"/>
  <c r="H2" i="1"/>
  <c r="H13" i="1" l="1"/>
  <c r="H14" i="1" s="1"/>
  <c r="I2" i="1"/>
  <c r="X4" i="1"/>
  <c r="Y4" i="1" s="1"/>
  <c r="W3" i="1"/>
  <c r="X3" i="1" s="1"/>
  <c r="Y3" i="1" s="1"/>
  <c r="I13" i="1" l="1"/>
  <c r="I14" i="1" s="1"/>
  <c r="J2" i="1"/>
  <c r="J13" i="1" l="1"/>
  <c r="J14" i="1" s="1"/>
  <c r="K2" i="1"/>
  <c r="K13" i="1" l="1"/>
  <c r="K14" i="1" s="1"/>
  <c r="L2" i="1"/>
  <c r="L13" i="1" s="1"/>
  <c r="L14" i="1" l="1"/>
  <c r="M2" i="1"/>
  <c r="M13" i="1" l="1"/>
  <c r="M14" i="1" s="1"/>
  <c r="N2" i="1"/>
  <c r="N13" i="1" l="1"/>
  <c r="N14" i="1" s="1"/>
  <c r="O2" i="1"/>
  <c r="O13" i="1" l="1"/>
  <c r="O14" i="1" s="1"/>
  <c r="P2" i="1"/>
  <c r="P13" i="1" l="1"/>
  <c r="P14" i="1" s="1"/>
  <c r="Q2" i="1"/>
  <c r="Q13" i="1" l="1"/>
  <c r="Q14" i="1" s="1"/>
  <c r="R2" i="1"/>
  <c r="R13" i="1" l="1"/>
  <c r="R14" i="1" s="1"/>
  <c r="S2" i="1"/>
  <c r="S13" i="1" l="1"/>
  <c r="S14" i="1" s="1"/>
  <c r="Q21" i="1" s="1"/>
  <c r="T2" i="1"/>
  <c r="T13" i="1" l="1"/>
  <c r="T14" i="1" s="1"/>
  <c r="U2" i="1"/>
  <c r="U13" i="1" l="1"/>
  <c r="U14" i="1" s="1"/>
  <c r="V2" i="1"/>
  <c r="V13" i="1" s="1"/>
  <c r="V14" i="1" s="1"/>
  <c r="W2" i="1" l="1"/>
  <c r="V15" i="1" l="1"/>
  <c r="R21" i="1"/>
  <c r="W13" i="1"/>
  <c r="W14" i="1" s="1"/>
  <c r="X2" i="1"/>
  <c r="X13" i="1" l="1"/>
  <c r="X14" i="1" s="1"/>
  <c r="Y2" i="1"/>
  <c r="U21" i="1"/>
  <c r="V21" i="1" s="1"/>
  <c r="S21" i="1"/>
  <c r="T21" i="1" s="1"/>
  <c r="Y13" i="1" l="1"/>
  <c r="Y14" i="1" s="1"/>
  <c r="Q22" i="1"/>
  <c r="R22" i="1" s="1"/>
  <c r="S22" i="1" l="1"/>
  <c r="T22" i="1" s="1"/>
  <c r="U22" i="1"/>
  <c r="V22" i="1" s="1"/>
  <c r="Q23" i="1" l="1"/>
  <c r="R23" i="1" s="1"/>
  <c r="U23" i="1" l="1"/>
  <c r="V23" i="1" s="1"/>
  <c r="S23" i="1"/>
  <c r="T23" i="1" s="1"/>
  <c r="Q24" i="1" l="1"/>
  <c r="R24" i="1" s="1"/>
  <c r="S24" i="1" l="1"/>
  <c r="T24" i="1" s="1"/>
  <c r="U24" i="1"/>
  <c r="V24" i="1" s="1"/>
  <c r="Q25" i="1" l="1"/>
  <c r="R25" i="1" s="1"/>
  <c r="U25" i="1" l="1"/>
  <c r="V25" i="1" s="1"/>
  <c r="S25" i="1"/>
  <c r="T25" i="1" s="1"/>
  <c r="Q26" i="1" l="1"/>
  <c r="R26" i="1" s="1"/>
  <c r="U26" i="1" l="1"/>
  <c r="V26" i="1" s="1"/>
  <c r="S26" i="1"/>
  <c r="T26" i="1" s="1"/>
  <c r="Q27" i="1" l="1"/>
  <c r="R27" i="1" s="1"/>
  <c r="U27" i="1" l="1"/>
  <c r="V27" i="1" s="1"/>
  <c r="S27" i="1"/>
  <c r="T27" i="1" s="1"/>
  <c r="Q28" i="1" l="1"/>
  <c r="R28" i="1" s="1"/>
  <c r="S28" i="1" l="1"/>
  <c r="T28" i="1" s="1"/>
  <c r="U28" i="1"/>
  <c r="V28" i="1" s="1"/>
  <c r="Q29" i="1" l="1"/>
  <c r="R29" i="1" s="1"/>
  <c r="U29" i="1" l="1"/>
  <c r="V29" i="1" s="1"/>
  <c r="S29" i="1"/>
  <c r="T29" i="1" s="1"/>
  <c r="Q30" i="1" l="1"/>
  <c r="R30" i="1" s="1"/>
  <c r="U30" i="1" l="1"/>
  <c r="V30" i="1" s="1"/>
  <c r="S30" i="1"/>
  <c r="T30" i="1" s="1"/>
  <c r="Q31" i="1" s="1"/>
  <c r="R31" i="1" s="1"/>
  <c r="U31" i="1" l="1"/>
  <c r="V31" i="1" s="1"/>
  <c r="S31" i="1"/>
  <c r="T31" i="1" s="1"/>
</calcChain>
</file>

<file path=xl/sharedStrings.xml><?xml version="1.0" encoding="utf-8"?>
<sst xmlns="http://schemas.openxmlformats.org/spreadsheetml/2006/main" count="41" uniqueCount="41">
  <si>
    <t xml:space="preserve">Árfolyam </t>
  </si>
  <si>
    <t>Pénzkivét a portfólióból</t>
  </si>
  <si>
    <t>X=</t>
  </si>
  <si>
    <t>BRK árfolyama</t>
  </si>
  <si>
    <t>Ennyi a portfóliód</t>
  </si>
  <si>
    <t>X%-ot eladsz</t>
  </si>
  <si>
    <t>Ennyi részvényt adsz el</t>
  </si>
  <si>
    <t>Ennyi részvényed marad</t>
  </si>
  <si>
    <t>USDHUF:295 Ft-tal számolva</t>
  </si>
  <si>
    <t>Havi szinten</t>
  </si>
  <si>
    <t>Segéd számítás</t>
  </si>
  <si>
    <t>ennyi szerrésre nőtt az árfolyam</t>
  </si>
  <si>
    <t xml:space="preserve">Mennyit adhatok el, hogy ne változzon a portfólióm reál értékben? </t>
  </si>
  <si>
    <t>A</t>
  </si>
  <si>
    <t xml:space="preserve">A portfólió értéke egy adott évben </t>
  </si>
  <si>
    <t>B</t>
  </si>
  <si>
    <t>Az egy évvel később a portfólió értéke</t>
  </si>
  <si>
    <t>x</t>
  </si>
  <si>
    <t>az adott évben kivett összeg százalékban (a portfólió hány %-a)</t>
  </si>
  <si>
    <t>y</t>
  </si>
  <si>
    <t>a részvények árfolyamának átlagos növekedése az adott évben (százalékban)</t>
  </si>
  <si>
    <t>i</t>
  </si>
  <si>
    <t>infláció az adott évben</t>
  </si>
  <si>
    <t>Ez a két egyenlet a megoldáshoz:</t>
  </si>
  <si>
    <t xml:space="preserve">B= A*(1-x)*(1+y) </t>
  </si>
  <si>
    <t>A befektetés értéke hogyan változik.</t>
  </si>
  <si>
    <t>B=A*(1+i)</t>
  </si>
  <si>
    <t>Mekkorának kell lennie a portfólióm értéknek, hogy inflációálló legyen. Legalább az infláció mértékével kell nőnie.</t>
  </si>
  <si>
    <t>A megoldás:</t>
  </si>
  <si>
    <t>A*(1+i)=A*(1-x)*(1+y)</t>
  </si>
  <si>
    <t xml:space="preserve">rendezés után: x=( y-i)/(1+y) </t>
  </si>
  <si>
    <t>Konkrét példa:</t>
  </si>
  <si>
    <t>Az infláció 4%, azaz  i=0,04</t>
  </si>
  <si>
    <t>Háromszorosára nő az árfolyam</t>
  </si>
  <si>
    <t>…</t>
  </si>
  <si>
    <t>12%-os éves növekedés átlagban</t>
  </si>
  <si>
    <t>12% éves hozam</t>
  </si>
  <si>
    <t>15 év elteltével kezdesz el kivenni havonta a pénzt</t>
  </si>
  <si>
    <t>2038-ban a portfólió értéke 507 052 dollár</t>
  </si>
  <si>
    <t>A részvényeim árfolyamának átlagos növekedés 12% 2038-ben, azaz y=0,12.</t>
  </si>
  <si>
    <t>Behelyettesítve:    x=( y-i)/(1+y)  vagyis x= (0,12-0,04) / (1+0,12) = 0,08/1,12=7,1%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</si>
</sst>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3" fontId="4" fillId="2" borderId="0" xfId="0" applyNumberFormat="1" applyFont="1" applyFill="1"/>
    <xf numFmtId="3" fontId="4" fillId="3" borderId="0" xfId="0" applyNumberFormat="1" applyFont="1" applyFill="1"/>
    <xf numFmtId="3" fontId="4" fillId="4" borderId="0" xfId="0" applyNumberFormat="1" applyFont="1" applyFill="1"/>
    <xf numFmtId="0" fontId="0" fillId="2" borderId="0" xfId="0" applyFill="1"/>
    <xf numFmtId="0" fontId="4" fillId="0" borderId="0" xfId="0" applyFont="1"/>
    <xf numFmtId="1" fontId="0" fillId="2" borderId="0" xfId="0" applyNumberFormat="1" applyFill="1"/>
    <xf numFmtId="3" fontId="0" fillId="2" borderId="0" xfId="0" applyNumberFormat="1" applyFill="1"/>
    <xf numFmtId="3" fontId="0" fillId="3" borderId="0" xfId="0" applyNumberFormat="1" applyFill="1"/>
    <xf numFmtId="3" fontId="0" fillId="4" borderId="0" xfId="0" applyNumberFormat="1" applyFill="1"/>
    <xf numFmtId="3" fontId="0" fillId="5" borderId="0" xfId="0" applyNumberFormat="1" applyFill="1"/>
    <xf numFmtId="3" fontId="0" fillId="6" borderId="0" xfId="0" applyNumberFormat="1" applyFill="1"/>
    <xf numFmtId="3" fontId="0" fillId="7" borderId="0" xfId="0" applyNumberFormat="1" applyFill="1"/>
    <xf numFmtId="3" fontId="0" fillId="8" borderId="0" xfId="0" applyNumberFormat="1" applyFill="1"/>
    <xf numFmtId="3" fontId="5" fillId="8" borderId="0" xfId="0" applyNumberFormat="1" applyFont="1" applyFill="1"/>
    <xf numFmtId="3" fontId="4" fillId="0" borderId="0" xfId="0" applyNumberFormat="1" applyFont="1"/>
    <xf numFmtId="3" fontId="0" fillId="0" borderId="0" xfId="0" applyNumberFormat="1"/>
    <xf numFmtId="164" fontId="0" fillId="0" borderId="0" xfId="0" applyNumberFormat="1"/>
    <xf numFmtId="0" fontId="6" fillId="0" borderId="0" xfId="0" applyFont="1" applyAlignment="1">
      <alignment horizontal="center"/>
    </xf>
    <xf numFmtId="3" fontId="7" fillId="0" borderId="0" xfId="0" applyNumberFormat="1" applyFont="1"/>
    <xf numFmtId="0" fontId="2" fillId="9" borderId="1" xfId="0" applyFont="1" applyFill="1" applyBorder="1"/>
    <xf numFmtId="0" fontId="0" fillId="9" borderId="2" xfId="0" applyFill="1" applyBorder="1"/>
    <xf numFmtId="0" fontId="2" fillId="9" borderId="2" xfId="0" applyFont="1" applyFill="1" applyBorder="1" applyAlignment="1">
      <alignment horizontal="right"/>
    </xf>
    <xf numFmtId="9" fontId="2" fillId="9" borderId="2" xfId="1" applyFont="1" applyFill="1" applyBorder="1" applyAlignment="1">
      <alignment horizontal="left"/>
    </xf>
    <xf numFmtId="0" fontId="0" fillId="9" borderId="3" xfId="0" applyFill="1" applyBorder="1"/>
    <xf numFmtId="0" fontId="0" fillId="0" borderId="4" xfId="0" applyBorder="1"/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8" fillId="0" borderId="0" xfId="0" applyFont="1"/>
    <xf numFmtId="3" fontId="8" fillId="0" borderId="0" xfId="0" applyNumberFormat="1" applyFont="1"/>
    <xf numFmtId="0" fontId="3" fillId="0" borderId="8" xfId="0" applyFont="1" applyBorder="1"/>
    <xf numFmtId="1" fontId="0" fillId="0" borderId="0" xfId="0" applyNumberFormat="1"/>
    <xf numFmtId="3" fontId="0" fillId="0" borderId="9" xfId="0" applyNumberFormat="1" applyBorder="1"/>
    <xf numFmtId="3" fontId="0" fillId="0" borderId="7" xfId="0" applyNumberFormat="1" applyBorder="1"/>
    <xf numFmtId="0" fontId="9" fillId="0" borderId="0" xfId="0" applyFont="1"/>
    <xf numFmtId="3" fontId="9" fillId="0" borderId="0" xfId="0" applyNumberFormat="1" applyFont="1"/>
    <xf numFmtId="0" fontId="2" fillId="0" borderId="0" xfId="0" applyFont="1"/>
    <xf numFmtId="2" fontId="0" fillId="0" borderId="0" xfId="0" applyNumberFormat="1"/>
    <xf numFmtId="0" fontId="3" fillId="10" borderId="0" xfId="0" applyFont="1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/>
    <xf numFmtId="3" fontId="10" fillId="0" borderId="0" xfId="0" applyNumberFormat="1" applyFont="1"/>
    <xf numFmtId="0" fontId="2" fillId="0" borderId="0" xfId="0" applyFont="1" applyAlignment="1">
      <alignment wrapText="1"/>
    </xf>
    <xf numFmtId="2" fontId="4" fillId="0" borderId="0" xfId="0" applyNumberFormat="1" applyFont="1"/>
    <xf numFmtId="2" fontId="3" fillId="0" borderId="0" xfId="0" applyNumberFormat="1" applyFont="1"/>
    <xf numFmtId="1" fontId="4" fillId="0" borderId="0" xfId="0" applyNumberFormat="1" applyFont="1"/>
    <xf numFmtId="0" fontId="3" fillId="0" borderId="10" xfId="0" applyFont="1" applyBorder="1"/>
    <xf numFmtId="1" fontId="0" fillId="0" borderId="11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0" fontId="10" fillId="0" borderId="0" xfId="0" applyFont="1"/>
    <xf numFmtId="1" fontId="3" fillId="0" borderId="0" xfId="0" applyNumberFormat="1" applyFont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DEF36-8CF4-441E-B648-EDFB49934079}">
  <dimension ref="A1:Z72"/>
  <sheetViews>
    <sheetView tabSelected="1" workbookViewId="0">
      <selection activeCell="G23" sqref="G23"/>
    </sheetView>
  </sheetViews>
  <sheetFormatPr baseColWidth="10" defaultColWidth="8.83203125" defaultRowHeight="15" x14ac:dyDescent="0.2"/>
  <cols>
    <col min="2" max="2" width="9.5" bestFit="1" customWidth="1"/>
    <col min="3" max="3" width="13.6640625" bestFit="1" customWidth="1"/>
    <col min="5" max="5" width="11.1640625" customWidth="1"/>
    <col min="6" max="6" width="12.6640625" bestFit="1" customWidth="1"/>
    <col min="9" max="9" width="12.33203125" bestFit="1" customWidth="1"/>
    <col min="16" max="16" width="9.83203125" customWidth="1"/>
    <col min="17" max="17" width="10" bestFit="1" customWidth="1"/>
    <col min="19" max="19" width="13.33203125" bestFit="1" customWidth="1"/>
    <col min="20" max="20" width="10" customWidth="1"/>
    <col min="21" max="21" width="13.5" bestFit="1" customWidth="1"/>
    <col min="22" max="22" width="11.6640625" customWidth="1"/>
    <col min="25" max="25" width="13.6640625" bestFit="1" customWidth="1"/>
  </cols>
  <sheetData>
    <row r="1" spans="1:26" x14ac:dyDescent="0.2">
      <c r="B1" s="1">
        <v>2021</v>
      </c>
      <c r="C1" s="1">
        <v>2022</v>
      </c>
      <c r="D1" s="1">
        <v>2023</v>
      </c>
      <c r="E1" s="1">
        <v>2024</v>
      </c>
      <c r="F1" s="1">
        <v>2025</v>
      </c>
      <c r="G1" s="1">
        <v>2026</v>
      </c>
      <c r="H1" s="1">
        <v>2027</v>
      </c>
      <c r="I1" s="1">
        <v>2028</v>
      </c>
      <c r="J1" s="1">
        <v>2029</v>
      </c>
      <c r="K1" s="1">
        <v>2030</v>
      </c>
      <c r="L1" s="1">
        <v>2031</v>
      </c>
      <c r="M1" s="1">
        <v>2032</v>
      </c>
      <c r="N1" s="1">
        <v>2033</v>
      </c>
      <c r="O1" s="1">
        <v>2034</v>
      </c>
      <c r="P1" s="1">
        <v>2035</v>
      </c>
      <c r="Q1" s="1">
        <v>2036</v>
      </c>
      <c r="R1" s="1">
        <v>2037</v>
      </c>
      <c r="S1" s="1">
        <v>2038</v>
      </c>
      <c r="T1" s="1">
        <v>2039</v>
      </c>
      <c r="U1" s="1">
        <v>2040</v>
      </c>
      <c r="V1" s="1">
        <v>2041</v>
      </c>
      <c r="W1" s="1">
        <v>2042</v>
      </c>
      <c r="X1" s="1">
        <v>2043</v>
      </c>
      <c r="Y1" s="1">
        <v>2044</v>
      </c>
    </row>
    <row r="2" spans="1:26" x14ac:dyDescent="0.2">
      <c r="A2" s="2">
        <v>20000</v>
      </c>
      <c r="B2" s="2">
        <f>A2/B17</f>
        <v>71.428571428571431</v>
      </c>
      <c r="C2" s="2">
        <f>B2</f>
        <v>71.428571428571431</v>
      </c>
      <c r="D2" s="2">
        <f t="shared" ref="D2:L9" si="0">C2</f>
        <v>71.428571428571431</v>
      </c>
      <c r="E2" s="2">
        <f t="shared" si="0"/>
        <v>71.428571428571431</v>
      </c>
      <c r="F2" s="2">
        <f t="shared" si="0"/>
        <v>71.428571428571431</v>
      </c>
      <c r="G2" s="2">
        <f t="shared" si="0"/>
        <v>71.428571428571431</v>
      </c>
      <c r="H2" s="2">
        <f t="shared" si="0"/>
        <v>71.428571428571431</v>
      </c>
      <c r="I2" s="2">
        <f t="shared" si="0"/>
        <v>71.428571428571431</v>
      </c>
      <c r="J2" s="2">
        <f t="shared" si="0"/>
        <v>71.428571428571431</v>
      </c>
      <c r="K2" s="2">
        <f t="shared" si="0"/>
        <v>71.428571428571431</v>
      </c>
      <c r="L2" s="2">
        <f t="shared" si="0"/>
        <v>71.428571428571431</v>
      </c>
      <c r="M2" s="3">
        <f>L13</f>
        <v>475.01593060077585</v>
      </c>
      <c r="N2" s="3">
        <f>M2</f>
        <v>475.01593060077585</v>
      </c>
      <c r="O2" s="3">
        <f t="shared" ref="O2:V9" si="1">N2</f>
        <v>475.01593060077585</v>
      </c>
      <c r="P2" s="3">
        <f t="shared" si="1"/>
        <v>475.01593060077585</v>
      </c>
      <c r="Q2" s="3">
        <f t="shared" si="1"/>
        <v>475.01593060077585</v>
      </c>
      <c r="R2" s="3">
        <f t="shared" si="1"/>
        <v>475.01593060077585</v>
      </c>
      <c r="S2" s="3">
        <f t="shared" si="1"/>
        <v>475.01593060077585</v>
      </c>
      <c r="T2" s="3">
        <f t="shared" si="1"/>
        <v>475.01593060077585</v>
      </c>
      <c r="U2" s="3">
        <f t="shared" si="1"/>
        <v>475.01593060077585</v>
      </c>
      <c r="V2" s="3">
        <f t="shared" si="1"/>
        <v>475.01593060077585</v>
      </c>
      <c r="W2" s="4">
        <f>V13</f>
        <v>507.50201267071742</v>
      </c>
      <c r="X2" s="4">
        <f>W2</f>
        <v>507.50201267071742</v>
      </c>
      <c r="Y2" s="4">
        <f t="shared" ref="Y2:Y4" si="2">X2</f>
        <v>507.50201267071742</v>
      </c>
    </row>
    <row r="3" spans="1:26" x14ac:dyDescent="0.2">
      <c r="A3" s="3">
        <v>5000</v>
      </c>
      <c r="B3" s="5"/>
      <c r="C3" s="2">
        <f>A2/B18</f>
        <v>63.775510204081627</v>
      </c>
      <c r="D3" s="2">
        <f>C3</f>
        <v>63.775510204081627</v>
      </c>
      <c r="E3" s="2">
        <f t="shared" si="0"/>
        <v>63.775510204081627</v>
      </c>
      <c r="F3" s="2">
        <f t="shared" si="0"/>
        <v>63.775510204081627</v>
      </c>
      <c r="G3" s="2">
        <f t="shared" si="0"/>
        <v>63.775510204081627</v>
      </c>
      <c r="H3" s="2">
        <f t="shared" si="0"/>
        <v>63.775510204081627</v>
      </c>
      <c r="I3" s="2">
        <f t="shared" si="0"/>
        <v>63.775510204081627</v>
      </c>
      <c r="J3" s="2">
        <f t="shared" si="0"/>
        <v>63.775510204081627</v>
      </c>
      <c r="K3" s="2">
        <f t="shared" si="0"/>
        <v>63.775510204081627</v>
      </c>
      <c r="L3" s="2">
        <f t="shared" si="0"/>
        <v>63.775510204081627</v>
      </c>
      <c r="M3" s="3">
        <f>A3/B28</f>
        <v>5.1335018589077785</v>
      </c>
      <c r="N3" s="3">
        <f>M3</f>
        <v>5.1335018589077785</v>
      </c>
      <c r="O3" s="3">
        <f t="shared" si="1"/>
        <v>5.1335018589077785</v>
      </c>
      <c r="P3" s="3">
        <f t="shared" si="1"/>
        <v>5.1335018589077785</v>
      </c>
      <c r="Q3" s="3">
        <f t="shared" si="1"/>
        <v>5.1335018589077785</v>
      </c>
      <c r="R3" s="3">
        <f t="shared" si="1"/>
        <v>5.1335018589077785</v>
      </c>
      <c r="S3" s="3">
        <f t="shared" si="1"/>
        <v>5.1335018589077785</v>
      </c>
      <c r="T3" s="3">
        <f t="shared" si="1"/>
        <v>5.1335018589077785</v>
      </c>
      <c r="U3" s="3">
        <f t="shared" si="1"/>
        <v>5.1335018589077785</v>
      </c>
      <c r="V3" s="3">
        <f t="shared" si="1"/>
        <v>5.1335018589077785</v>
      </c>
      <c r="W3" s="4">
        <f>A2/B38</f>
        <v>6.611400834227565</v>
      </c>
      <c r="X3" s="4">
        <f>W3</f>
        <v>6.611400834227565</v>
      </c>
      <c r="Y3" s="4">
        <f t="shared" si="2"/>
        <v>6.611400834227565</v>
      </c>
    </row>
    <row r="4" spans="1:26" x14ac:dyDescent="0.2">
      <c r="A4" s="6"/>
      <c r="B4" s="5"/>
      <c r="C4" s="7"/>
      <c r="D4" s="2">
        <f>A2/B19</f>
        <v>56.942419825072875</v>
      </c>
      <c r="E4" s="2">
        <f>D4</f>
        <v>56.942419825072875</v>
      </c>
      <c r="F4" s="2">
        <f t="shared" si="0"/>
        <v>56.942419825072875</v>
      </c>
      <c r="G4" s="2">
        <f t="shared" si="0"/>
        <v>56.942419825072875</v>
      </c>
      <c r="H4" s="2">
        <f t="shared" si="0"/>
        <v>56.942419825072875</v>
      </c>
      <c r="I4" s="2">
        <f t="shared" si="0"/>
        <v>56.942419825072875</v>
      </c>
      <c r="J4" s="2">
        <f t="shared" si="0"/>
        <v>56.942419825072875</v>
      </c>
      <c r="K4" s="2">
        <f t="shared" si="0"/>
        <v>56.942419825072875</v>
      </c>
      <c r="L4" s="2">
        <f t="shared" si="0"/>
        <v>56.942419825072875</v>
      </c>
      <c r="M4" s="3"/>
      <c r="N4" s="3">
        <f>A3/B29</f>
        <v>4.5834838025962297</v>
      </c>
      <c r="O4" s="3">
        <f>N4</f>
        <v>4.5834838025962297</v>
      </c>
      <c r="P4" s="3">
        <f t="shared" si="1"/>
        <v>4.5834838025962297</v>
      </c>
      <c r="Q4" s="3">
        <f t="shared" si="1"/>
        <v>4.5834838025962297</v>
      </c>
      <c r="R4" s="3">
        <f t="shared" si="1"/>
        <v>4.5834838025962297</v>
      </c>
      <c r="S4" s="3">
        <f t="shared" si="1"/>
        <v>4.5834838025962297</v>
      </c>
      <c r="T4" s="3">
        <f t="shared" si="1"/>
        <v>4.5834838025962297</v>
      </c>
      <c r="U4" s="3">
        <f t="shared" si="1"/>
        <v>4.5834838025962297</v>
      </c>
      <c r="V4" s="3">
        <f t="shared" si="1"/>
        <v>4.5834838025962297</v>
      </c>
      <c r="W4" s="4"/>
      <c r="X4" s="4">
        <f>A2/B39</f>
        <v>5.9030364591317541</v>
      </c>
      <c r="Y4" s="4">
        <f t="shared" si="2"/>
        <v>5.9030364591317541</v>
      </c>
    </row>
    <row r="5" spans="1:26" x14ac:dyDescent="0.2">
      <c r="A5" s="6"/>
      <c r="B5" s="5"/>
      <c r="C5" s="7"/>
      <c r="D5" s="5"/>
      <c r="E5" s="8">
        <f>A2/B20</f>
        <v>50.841446272386492</v>
      </c>
      <c r="F5" s="8">
        <f>E5</f>
        <v>50.841446272386492</v>
      </c>
      <c r="G5" s="8">
        <f t="shared" si="0"/>
        <v>50.841446272386492</v>
      </c>
      <c r="H5" s="8">
        <f t="shared" si="0"/>
        <v>50.841446272386492</v>
      </c>
      <c r="I5" s="8">
        <f t="shared" si="0"/>
        <v>50.841446272386492</v>
      </c>
      <c r="J5" s="8">
        <f t="shared" si="0"/>
        <v>50.841446272386492</v>
      </c>
      <c r="K5" s="8">
        <f t="shared" si="0"/>
        <v>50.841446272386492</v>
      </c>
      <c r="L5" s="8">
        <f t="shared" si="0"/>
        <v>50.841446272386492</v>
      </c>
      <c r="M5" s="9"/>
      <c r="N5" s="3"/>
      <c r="O5" s="3">
        <f>A3/B30</f>
        <v>4.0923962523180615</v>
      </c>
      <c r="P5" s="3">
        <f>O5</f>
        <v>4.0923962523180615</v>
      </c>
      <c r="Q5" s="3">
        <f t="shared" si="1"/>
        <v>4.0923962523180615</v>
      </c>
      <c r="R5" s="3">
        <f t="shared" si="1"/>
        <v>4.0923962523180615</v>
      </c>
      <c r="S5" s="3">
        <f t="shared" si="1"/>
        <v>4.0923962523180615</v>
      </c>
      <c r="T5" s="3">
        <f t="shared" si="1"/>
        <v>4.0923962523180615</v>
      </c>
      <c r="U5" s="3">
        <f t="shared" si="1"/>
        <v>4.0923962523180615</v>
      </c>
      <c r="V5" s="3">
        <f t="shared" si="1"/>
        <v>4.0923962523180615</v>
      </c>
      <c r="W5" s="10"/>
      <c r="X5" s="4"/>
      <c r="Y5" s="4">
        <f>A2/B40</f>
        <v>5.3317748663125553</v>
      </c>
    </row>
    <row r="6" spans="1:26" x14ac:dyDescent="0.2">
      <c r="A6" s="6"/>
      <c r="B6" s="5"/>
      <c r="C6" s="7"/>
      <c r="D6" s="5"/>
      <c r="E6" s="8"/>
      <c r="F6" s="8">
        <f>A2/B21</f>
        <v>45.39414845748793</v>
      </c>
      <c r="G6" s="8">
        <f>F6</f>
        <v>45.39414845748793</v>
      </c>
      <c r="H6" s="8">
        <f t="shared" si="0"/>
        <v>45.39414845748793</v>
      </c>
      <c r="I6" s="8">
        <f t="shared" si="0"/>
        <v>45.39414845748793</v>
      </c>
      <c r="J6" s="8">
        <f t="shared" si="0"/>
        <v>45.39414845748793</v>
      </c>
      <c r="K6" s="8">
        <f t="shared" si="0"/>
        <v>45.39414845748793</v>
      </c>
      <c r="L6" s="8">
        <f t="shared" si="0"/>
        <v>45.39414845748793</v>
      </c>
      <c r="M6" s="9"/>
      <c r="N6" s="3"/>
      <c r="O6" s="3"/>
      <c r="P6" s="3">
        <f>A3/B31</f>
        <v>3.6539252252839836</v>
      </c>
      <c r="Q6" s="3">
        <f>P6</f>
        <v>3.6539252252839836</v>
      </c>
      <c r="R6" s="3">
        <f t="shared" si="1"/>
        <v>3.6539252252839836</v>
      </c>
      <c r="S6" s="3">
        <f t="shared" si="1"/>
        <v>3.6539252252839836</v>
      </c>
      <c r="T6" s="3">
        <f t="shared" si="1"/>
        <v>3.6539252252839836</v>
      </c>
      <c r="U6" s="3">
        <f t="shared" si="1"/>
        <v>3.6539252252839836</v>
      </c>
      <c r="V6" s="3">
        <f t="shared" si="1"/>
        <v>3.6539252252839836</v>
      </c>
      <c r="W6" s="10"/>
      <c r="X6" s="4"/>
      <c r="Y6" s="4"/>
    </row>
    <row r="7" spans="1:26" x14ac:dyDescent="0.2">
      <c r="A7" s="6"/>
      <c r="B7" s="5"/>
      <c r="C7" s="7"/>
      <c r="D7" s="5"/>
      <c r="E7" s="5"/>
      <c r="F7" s="5"/>
      <c r="G7" s="7">
        <f>A2/B22</f>
        <v>40.530489694185647</v>
      </c>
      <c r="H7" s="2">
        <f>G7</f>
        <v>40.530489694185647</v>
      </c>
      <c r="I7" s="2">
        <f t="shared" si="0"/>
        <v>40.530489694185647</v>
      </c>
      <c r="J7" s="2">
        <f t="shared" si="0"/>
        <v>40.530489694185647</v>
      </c>
      <c r="K7" s="2">
        <f t="shared" si="0"/>
        <v>40.530489694185647</v>
      </c>
      <c r="L7" s="2">
        <f t="shared" si="0"/>
        <v>40.530489694185647</v>
      </c>
      <c r="M7" s="3"/>
      <c r="N7" s="3"/>
      <c r="O7" s="3"/>
      <c r="P7" s="3"/>
      <c r="Q7" s="3">
        <f>A3/B32</f>
        <v>3.2624332368606992</v>
      </c>
      <c r="R7" s="3">
        <f>Q7</f>
        <v>3.2624332368606992</v>
      </c>
      <c r="S7" s="3">
        <f t="shared" si="1"/>
        <v>3.2624332368606992</v>
      </c>
      <c r="T7" s="3">
        <f t="shared" si="1"/>
        <v>3.2624332368606992</v>
      </c>
      <c r="U7" s="3">
        <f t="shared" si="1"/>
        <v>3.2624332368606992</v>
      </c>
      <c r="V7" s="3">
        <f t="shared" si="1"/>
        <v>3.2624332368606992</v>
      </c>
      <c r="W7" s="4"/>
      <c r="X7" s="4"/>
      <c r="Y7" s="4"/>
    </row>
    <row r="8" spans="1:26" x14ac:dyDescent="0.2">
      <c r="A8" s="6"/>
      <c r="B8" s="5"/>
      <c r="C8" s="7"/>
      <c r="D8" s="5"/>
      <c r="E8" s="5"/>
      <c r="F8" s="5"/>
      <c r="G8" s="5"/>
      <c r="H8" s="8">
        <f>A2/B23</f>
        <v>36.187937226951469</v>
      </c>
      <c r="I8" s="8">
        <f>H8</f>
        <v>36.187937226951469</v>
      </c>
      <c r="J8" s="8">
        <f t="shared" si="0"/>
        <v>36.187937226951469</v>
      </c>
      <c r="K8" s="8">
        <f t="shared" si="0"/>
        <v>36.187937226951469</v>
      </c>
      <c r="L8" s="8">
        <f t="shared" si="0"/>
        <v>36.187937226951469</v>
      </c>
      <c r="M8" s="9"/>
      <c r="N8" s="3"/>
      <c r="O8" s="3"/>
      <c r="P8" s="3"/>
      <c r="Q8" s="3"/>
      <c r="R8" s="3">
        <f>A3/B33</f>
        <v>2.912886818625624</v>
      </c>
      <c r="S8" s="3">
        <f>R8</f>
        <v>2.912886818625624</v>
      </c>
      <c r="T8" s="3">
        <f t="shared" si="1"/>
        <v>2.912886818625624</v>
      </c>
      <c r="U8" s="3">
        <f t="shared" si="1"/>
        <v>2.912886818625624</v>
      </c>
      <c r="V8" s="3">
        <f t="shared" si="1"/>
        <v>2.912886818625624</v>
      </c>
      <c r="W8" s="10"/>
      <c r="X8" s="4"/>
      <c r="Y8" s="4"/>
    </row>
    <row r="9" spans="1:26" x14ac:dyDescent="0.2">
      <c r="A9" s="6"/>
      <c r="B9" s="5"/>
      <c r="C9" s="7"/>
      <c r="D9" s="5"/>
      <c r="E9" s="5"/>
      <c r="F9" s="5"/>
      <c r="G9" s="5"/>
      <c r="H9" s="8"/>
      <c r="I9" s="8">
        <f>A2/B24</f>
        <v>32.310658238349525</v>
      </c>
      <c r="J9" s="8">
        <f>I9</f>
        <v>32.310658238349525</v>
      </c>
      <c r="K9" s="8">
        <f t="shared" si="0"/>
        <v>32.310658238349525</v>
      </c>
      <c r="L9" s="8">
        <f t="shared" si="0"/>
        <v>32.310658238349525</v>
      </c>
      <c r="M9" s="9"/>
      <c r="N9" s="3"/>
      <c r="O9" s="3"/>
      <c r="P9" s="3"/>
      <c r="Q9" s="3"/>
      <c r="R9" s="3"/>
      <c r="S9" s="3">
        <f>A3/B34</f>
        <v>2.6007918023443071</v>
      </c>
      <c r="T9" s="3">
        <f>S9</f>
        <v>2.6007918023443071</v>
      </c>
      <c r="U9" s="3">
        <f t="shared" si="1"/>
        <v>2.6007918023443071</v>
      </c>
      <c r="V9" s="3">
        <f t="shared" si="1"/>
        <v>2.6007918023443071</v>
      </c>
      <c r="W9" s="10"/>
      <c r="X9" s="4"/>
      <c r="Y9" s="4"/>
    </row>
    <row r="10" spans="1:26" x14ac:dyDescent="0.2">
      <c r="A10" s="6"/>
      <c r="B10" s="5"/>
      <c r="C10" s="7"/>
      <c r="D10" s="5"/>
      <c r="E10" s="5"/>
      <c r="F10" s="5"/>
      <c r="G10" s="5"/>
      <c r="H10" s="8"/>
      <c r="I10" s="8"/>
      <c r="J10" s="8">
        <f>A2/B25</f>
        <v>28.848801998526358</v>
      </c>
      <c r="K10" s="8">
        <f>J10</f>
        <v>28.848801998526358</v>
      </c>
      <c r="L10" s="8">
        <f>K10</f>
        <v>28.848801998526358</v>
      </c>
      <c r="M10" s="9"/>
      <c r="N10" s="3"/>
      <c r="O10" s="3"/>
      <c r="P10" s="3"/>
      <c r="Q10" s="3"/>
      <c r="R10" s="3"/>
      <c r="S10" s="3"/>
      <c r="T10" s="3">
        <f>A3/B35</f>
        <v>2.3221355378074167</v>
      </c>
      <c r="U10" s="3">
        <f>T10</f>
        <v>2.3221355378074167</v>
      </c>
      <c r="V10" s="3">
        <f>U10</f>
        <v>2.3221355378074167</v>
      </c>
      <c r="W10" s="10"/>
      <c r="X10" s="4"/>
      <c r="Y10" s="4"/>
    </row>
    <row r="11" spans="1:26" x14ac:dyDescent="0.2">
      <c r="A11" s="6"/>
      <c r="B11" s="5"/>
      <c r="C11" s="7"/>
      <c r="D11" s="5"/>
      <c r="E11" s="5"/>
      <c r="F11" s="5"/>
      <c r="G11" s="5"/>
      <c r="H11" s="8"/>
      <c r="I11" s="8"/>
      <c r="J11" s="8"/>
      <c r="K11" s="8">
        <f>A2/B26</f>
        <v>25.757858927255675</v>
      </c>
      <c r="L11" s="8">
        <f>K11</f>
        <v>25.757858927255675</v>
      </c>
      <c r="M11" s="9"/>
      <c r="N11" s="3"/>
      <c r="O11" s="3"/>
      <c r="P11" s="3"/>
      <c r="Q11" s="3"/>
      <c r="R11" s="3"/>
      <c r="S11" s="3"/>
      <c r="T11" s="3"/>
      <c r="U11" s="3">
        <f>A3/B36</f>
        <v>2.0733353016137648</v>
      </c>
      <c r="V11" s="3">
        <f>U11</f>
        <v>2.0733353016137648</v>
      </c>
      <c r="W11" s="10"/>
      <c r="X11" s="4"/>
      <c r="Y11" s="4"/>
    </row>
    <row r="12" spans="1:26" x14ac:dyDescent="0.2">
      <c r="A12" s="6"/>
      <c r="B12" s="5"/>
      <c r="C12" s="7"/>
      <c r="D12" s="5"/>
      <c r="E12" s="5"/>
      <c r="F12" s="5"/>
      <c r="G12" s="5"/>
      <c r="H12" s="8"/>
      <c r="I12" s="8"/>
      <c r="J12" s="8"/>
      <c r="K12" s="8"/>
      <c r="L12" s="8">
        <f>A2/B27</f>
        <v>22.998088327906849</v>
      </c>
      <c r="M12" s="9"/>
      <c r="N12" s="3"/>
      <c r="O12" s="3"/>
      <c r="P12" s="3"/>
      <c r="Q12" s="3"/>
      <c r="R12" s="3"/>
      <c r="S12" s="3"/>
      <c r="T12" s="3"/>
      <c r="U12" s="3"/>
      <c r="V12" s="3">
        <f>A3/B37</f>
        <v>1.8511922335837183</v>
      </c>
      <c r="W12" s="10"/>
      <c r="X12" s="4"/>
      <c r="Y12" s="4"/>
    </row>
    <row r="13" spans="1:26" x14ac:dyDescent="0.2">
      <c r="A13" s="6"/>
      <c r="B13" s="11">
        <f>SUM(B2:B12)</f>
        <v>71.428571428571431</v>
      </c>
      <c r="C13" s="11">
        <f>SUM(C2:C12)</f>
        <v>135.20408163265307</v>
      </c>
      <c r="D13" s="11">
        <f t="shared" ref="D13:Y13" si="3">SUM(D2:D12)</f>
        <v>192.14650145772595</v>
      </c>
      <c r="E13" s="11">
        <f t="shared" si="3"/>
        <v>242.98794773011244</v>
      </c>
      <c r="F13" s="11">
        <f t="shared" si="3"/>
        <v>288.38209618760038</v>
      </c>
      <c r="G13" s="11">
        <f t="shared" si="3"/>
        <v>328.91258588178601</v>
      </c>
      <c r="H13" s="11">
        <f t="shared" si="3"/>
        <v>365.10052310873749</v>
      </c>
      <c r="I13" s="11">
        <f t="shared" si="3"/>
        <v>397.41118134708699</v>
      </c>
      <c r="J13" s="11">
        <f t="shared" si="3"/>
        <v>426.25998334561336</v>
      </c>
      <c r="K13" s="11">
        <f t="shared" si="3"/>
        <v>452.01784227286902</v>
      </c>
      <c r="L13" s="11">
        <f t="shared" si="3"/>
        <v>475.01593060077585</v>
      </c>
      <c r="M13" s="12">
        <f t="shared" si="3"/>
        <v>480.14943245968362</v>
      </c>
      <c r="N13" s="12">
        <f t="shared" si="3"/>
        <v>484.73291626227984</v>
      </c>
      <c r="O13" s="12">
        <f t="shared" si="3"/>
        <v>488.8253125145979</v>
      </c>
      <c r="P13" s="12">
        <f t="shared" si="3"/>
        <v>492.47923773988185</v>
      </c>
      <c r="Q13" s="12">
        <f t="shared" si="3"/>
        <v>495.74167097674257</v>
      </c>
      <c r="R13" s="12">
        <f t="shared" si="3"/>
        <v>498.65455779536819</v>
      </c>
      <c r="S13" s="12">
        <f t="shared" si="3"/>
        <v>501.2553495977125</v>
      </c>
      <c r="T13" s="12">
        <f t="shared" si="3"/>
        <v>503.57748513551991</v>
      </c>
      <c r="U13" s="12">
        <f t="shared" si="3"/>
        <v>505.65082043713369</v>
      </c>
      <c r="V13" s="12">
        <f t="shared" si="3"/>
        <v>507.50201267071742</v>
      </c>
      <c r="W13" s="13">
        <f t="shared" si="3"/>
        <v>514.11341350494502</v>
      </c>
      <c r="X13" s="13">
        <f t="shared" si="3"/>
        <v>520.01644996407674</v>
      </c>
      <c r="Y13" s="13">
        <f t="shared" si="3"/>
        <v>525.34822483038931</v>
      </c>
    </row>
    <row r="14" spans="1:26" x14ac:dyDescent="0.2">
      <c r="A14" s="6"/>
      <c r="B14" s="14">
        <f>B13*B17</f>
        <v>20000</v>
      </c>
      <c r="C14" s="14">
        <f>C13*B18</f>
        <v>42400.000000000007</v>
      </c>
      <c r="D14" s="14">
        <f>D13*B19</f>
        <v>67488.000000000015</v>
      </c>
      <c r="E14" s="14">
        <f>E13*B20</f>
        <v>95586.560000000027</v>
      </c>
      <c r="F14" s="14">
        <f>F13*B21</f>
        <v>127056.94720000004</v>
      </c>
      <c r="G14" s="14">
        <f>G13*B22</f>
        <v>162303.78086400006</v>
      </c>
      <c r="H14" s="14">
        <f>H13*B23</f>
        <v>201780.23456768008</v>
      </c>
      <c r="I14" s="14">
        <f>I13*B24</f>
        <v>245993.86271580166</v>
      </c>
      <c r="J14" s="14">
        <f>J13*B25</f>
        <v>295513.12624169793</v>
      </c>
      <c r="K14" s="14">
        <f>K13*B26</f>
        <v>350974.7013907017</v>
      </c>
      <c r="L14" s="14">
        <f>L13*B27</f>
        <v>413091.66555758589</v>
      </c>
      <c r="M14" s="14">
        <f>M13*B28</f>
        <v>467662.66542449628</v>
      </c>
      <c r="N14" s="14">
        <f>N13*B29</f>
        <v>528782.18527543591</v>
      </c>
      <c r="O14" s="14">
        <f>O13*B30</f>
        <v>597236.04750848829</v>
      </c>
      <c r="P14" s="14">
        <f>P13*B31</f>
        <v>673904.37320950697</v>
      </c>
      <c r="Q14" s="14">
        <f>Q13*B32</f>
        <v>759772.89799464785</v>
      </c>
      <c r="R14" s="14">
        <f>R13*B33</f>
        <v>855945.64575400564</v>
      </c>
      <c r="S14" s="15">
        <f>S13*B34</f>
        <v>963659.1232444864</v>
      </c>
      <c r="T14" s="14">
        <f>T13*B35</f>
        <v>1084298.2180338248</v>
      </c>
      <c r="U14" s="14">
        <f>U13*B36</f>
        <v>1219414.0041978841</v>
      </c>
      <c r="V14" s="14">
        <f>V13*B37</f>
        <v>1370743.6847016301</v>
      </c>
      <c r="W14" s="14">
        <f>W13*B38</f>
        <v>1555232.9268658261</v>
      </c>
      <c r="X14" s="14">
        <f>X13*B39</f>
        <v>1761860.8780897253</v>
      </c>
      <c r="Y14" s="14">
        <f>Y13*B40</f>
        <v>1970631.6864564803</v>
      </c>
      <c r="Z14" t="s">
        <v>34</v>
      </c>
    </row>
    <row r="15" spans="1:26" x14ac:dyDescent="0.2">
      <c r="A15" s="16"/>
      <c r="H15" s="17"/>
      <c r="I15" s="17"/>
      <c r="J15" s="17"/>
      <c r="K15" s="17"/>
      <c r="L15" s="17"/>
      <c r="M15" s="17"/>
      <c r="S15" s="55" t="s">
        <v>37</v>
      </c>
      <c r="V15" s="18">
        <f>V14/L14</f>
        <v>3.3182554841706082</v>
      </c>
    </row>
    <row r="16" spans="1:26" x14ac:dyDescent="0.2">
      <c r="B16" s="19" t="s">
        <v>0</v>
      </c>
      <c r="H16" s="17"/>
      <c r="I16" s="17"/>
      <c r="J16" s="17"/>
      <c r="K16" s="17"/>
      <c r="M16" s="17"/>
    </row>
    <row r="17" spans="1:23" x14ac:dyDescent="0.2">
      <c r="A17" s="1">
        <v>2021</v>
      </c>
      <c r="B17" s="49">
        <v>280</v>
      </c>
      <c r="H17" s="17"/>
      <c r="I17" s="17"/>
      <c r="J17" s="17"/>
      <c r="K17" s="17"/>
      <c r="L17" s="17"/>
      <c r="M17" s="17"/>
      <c r="V17" s="17" t="s">
        <v>36</v>
      </c>
    </row>
    <row r="18" spans="1:23" ht="16" thickBot="1" x14ac:dyDescent="0.25">
      <c r="A18" s="1">
        <v>2022</v>
      </c>
      <c r="B18" s="49">
        <v>313.60000000000002</v>
      </c>
      <c r="J18" s="17"/>
      <c r="K18" s="17"/>
      <c r="L18" s="17"/>
      <c r="M18" s="17"/>
      <c r="P18" s="20"/>
    </row>
    <row r="19" spans="1:23" ht="16" thickBot="1" x14ac:dyDescent="0.25">
      <c r="A19" s="1">
        <v>2023</v>
      </c>
      <c r="B19" s="49">
        <v>351.23200000000008</v>
      </c>
      <c r="J19" s="17"/>
      <c r="K19" s="17"/>
      <c r="L19" s="17"/>
      <c r="M19" s="17"/>
      <c r="O19" s="21" t="s">
        <v>1</v>
      </c>
      <c r="P19" s="22"/>
      <c r="Q19" s="23" t="s">
        <v>2</v>
      </c>
      <c r="R19" s="24">
        <v>7.0999999999999994E-2</v>
      </c>
      <c r="S19" s="22"/>
      <c r="T19" s="22"/>
      <c r="U19" s="25"/>
      <c r="V19" s="25"/>
    </row>
    <row r="20" spans="1:23" ht="45" x14ac:dyDescent="0.2">
      <c r="A20" s="1">
        <v>2024</v>
      </c>
      <c r="B20" s="49">
        <v>393.37984000000012</v>
      </c>
      <c r="D20" s="38"/>
      <c r="E20" s="38"/>
      <c r="F20" s="46"/>
      <c r="J20" s="17"/>
      <c r="K20" s="17"/>
      <c r="L20" s="17"/>
      <c r="M20" s="17"/>
      <c r="O20" s="26"/>
      <c r="P20" s="27" t="s">
        <v>3</v>
      </c>
      <c r="Q20" s="27" t="s">
        <v>4</v>
      </c>
      <c r="R20" s="27" t="s">
        <v>5</v>
      </c>
      <c r="S20" s="27" t="s">
        <v>6</v>
      </c>
      <c r="T20" s="27" t="s">
        <v>7</v>
      </c>
      <c r="U20" s="28" t="s">
        <v>8</v>
      </c>
      <c r="V20" s="29" t="s">
        <v>9</v>
      </c>
    </row>
    <row r="21" spans="1:23" ht="19" x14ac:dyDescent="0.25">
      <c r="A21" s="1">
        <v>2025</v>
      </c>
      <c r="B21" s="49">
        <v>440.58542080000018</v>
      </c>
      <c r="E21" s="37"/>
      <c r="F21" s="36"/>
      <c r="G21" s="30"/>
      <c r="H21" s="31"/>
      <c r="I21" s="31"/>
      <c r="O21" s="32">
        <v>2038</v>
      </c>
      <c r="P21" s="33">
        <f>B34</f>
        <v>1922.4914487553713</v>
      </c>
      <c r="Q21" s="17">
        <f>S14</f>
        <v>963659.1232444864</v>
      </c>
      <c r="R21" s="17">
        <f t="shared" ref="R21:R30" si="4">Q21*$R$19</f>
        <v>68419.797750358528</v>
      </c>
      <c r="S21" s="33">
        <f>R21/P21</f>
        <v>35.589129821437581</v>
      </c>
      <c r="T21" s="17">
        <f>L13-S21</f>
        <v>439.42680077933824</v>
      </c>
      <c r="U21" s="34">
        <f>R21*295</f>
        <v>20183840.336355764</v>
      </c>
      <c r="V21" s="35">
        <f>U21/12</f>
        <v>1681986.6946963137</v>
      </c>
      <c r="W21" s="45"/>
    </row>
    <row r="22" spans="1:23" ht="19" x14ac:dyDescent="0.25">
      <c r="A22" s="1">
        <v>2026</v>
      </c>
      <c r="B22" s="49">
        <v>493.45567129600028</v>
      </c>
      <c r="E22" s="30"/>
      <c r="F22" s="36"/>
      <c r="G22" s="36"/>
      <c r="H22" s="37"/>
      <c r="I22" s="31"/>
      <c r="O22" s="32">
        <v>2039</v>
      </c>
      <c r="P22" s="33">
        <f t="shared" ref="P22:P31" si="5">B35</f>
        <v>2153.190422606016</v>
      </c>
      <c r="Q22" s="17">
        <f>P22*T21</f>
        <v>946169.57887447288</v>
      </c>
      <c r="R22" s="17">
        <f t="shared" si="4"/>
        <v>67178.040100087572</v>
      </c>
      <c r="S22" s="33">
        <f>R22/P22</f>
        <v>31.199302855333013</v>
      </c>
      <c r="T22" s="17">
        <f>T21-S22</f>
        <v>408.22749792400521</v>
      </c>
      <c r="U22" s="34">
        <f t="shared" ref="U22:U30" si="6">R22*295</f>
        <v>19817521.829525832</v>
      </c>
      <c r="V22" s="35">
        <f t="shared" ref="V22:V31" si="7">U22/12</f>
        <v>1651460.1524604859</v>
      </c>
    </row>
    <row r="23" spans="1:23" ht="19" x14ac:dyDescent="0.25">
      <c r="A23" s="1">
        <v>2027</v>
      </c>
      <c r="B23" s="49">
        <v>552.67035185152031</v>
      </c>
      <c r="E23" s="30"/>
      <c r="F23" s="36"/>
      <c r="G23" s="36"/>
      <c r="H23" s="37"/>
      <c r="I23" s="31"/>
      <c r="O23" s="32">
        <v>2040</v>
      </c>
      <c r="P23" s="33">
        <f t="shared" si="5"/>
        <v>2411.5732733187383</v>
      </c>
      <c r="Q23" s="17">
        <f t="shared" ref="Q23:Q30" si="8">P23*T22</f>
        <v>984470.52342731168</v>
      </c>
      <c r="R23" s="17">
        <f t="shared" si="4"/>
        <v>69897.407163339129</v>
      </c>
      <c r="S23" s="33">
        <f t="shared" ref="S23:S30" si="9">R23/P23</f>
        <v>28.984152352604369</v>
      </c>
      <c r="T23" s="17">
        <f t="shared" ref="T23:T30" si="10">T22-S23</f>
        <v>379.24334557140082</v>
      </c>
      <c r="U23" s="34">
        <f t="shared" si="6"/>
        <v>20619735.113185044</v>
      </c>
      <c r="V23" s="35">
        <f t="shared" si="7"/>
        <v>1718311.259432087</v>
      </c>
    </row>
    <row r="24" spans="1:23" x14ac:dyDescent="0.2">
      <c r="A24" s="1">
        <v>2028</v>
      </c>
      <c r="B24" s="49">
        <v>618.99079407370277</v>
      </c>
      <c r="O24" s="32">
        <v>2041</v>
      </c>
      <c r="P24" s="33">
        <f t="shared" si="5"/>
        <v>2700.962066116987</v>
      </c>
      <c r="Q24" s="17">
        <f t="shared" si="8"/>
        <v>1024321.8902156493</v>
      </c>
      <c r="R24" s="17">
        <f t="shared" si="4"/>
        <v>72726.854205311087</v>
      </c>
      <c r="S24" s="33">
        <f t="shared" si="9"/>
        <v>26.926277535569454</v>
      </c>
      <c r="T24" s="17">
        <f t="shared" si="10"/>
        <v>352.31706803583137</v>
      </c>
      <c r="U24" s="34">
        <f t="shared" si="6"/>
        <v>21454421.990566771</v>
      </c>
      <c r="V24" s="35">
        <f t="shared" si="7"/>
        <v>1787868.4992138976</v>
      </c>
    </row>
    <row r="25" spans="1:23" x14ac:dyDescent="0.2">
      <c r="A25" s="1">
        <v>2029</v>
      </c>
      <c r="B25" s="49">
        <v>693.26968936254718</v>
      </c>
      <c r="O25" s="32">
        <v>2042</v>
      </c>
      <c r="P25" s="33">
        <f t="shared" si="5"/>
        <v>3025.0775140510259</v>
      </c>
      <c r="Q25" s="17">
        <f t="shared" si="8"/>
        <v>1065786.440331579</v>
      </c>
      <c r="R25" s="17">
        <f t="shared" si="4"/>
        <v>75670.837263542096</v>
      </c>
      <c r="S25" s="33">
        <f t="shared" si="9"/>
        <v>25.014511830544023</v>
      </c>
      <c r="T25" s="17">
        <f t="shared" si="10"/>
        <v>327.30255620528737</v>
      </c>
      <c r="U25" s="34">
        <f t="shared" si="6"/>
        <v>22322896.992744919</v>
      </c>
      <c r="V25" s="35">
        <f t="shared" si="7"/>
        <v>1860241.4160620766</v>
      </c>
    </row>
    <row r="26" spans="1:23" x14ac:dyDescent="0.2">
      <c r="A26" s="1">
        <v>2030</v>
      </c>
      <c r="B26" s="49">
        <v>776.46205208605295</v>
      </c>
      <c r="O26" s="32">
        <v>2043</v>
      </c>
      <c r="P26" s="33">
        <f t="shared" si="5"/>
        <v>3388.0868157371492</v>
      </c>
      <c r="Q26" s="17">
        <f t="shared" si="8"/>
        <v>1108929.4754362013</v>
      </c>
      <c r="R26" s="17">
        <f t="shared" si="4"/>
        <v>78733.992755970292</v>
      </c>
      <c r="S26" s="33">
        <f t="shared" si="9"/>
        <v>23.238481490575403</v>
      </c>
      <c r="T26" s="17">
        <f t="shared" si="10"/>
        <v>304.06407471471198</v>
      </c>
      <c r="U26" s="34">
        <f t="shared" si="6"/>
        <v>23226527.863011237</v>
      </c>
      <c r="V26" s="35">
        <f t="shared" si="7"/>
        <v>1935543.9885842698</v>
      </c>
    </row>
    <row r="27" spans="1:23" x14ac:dyDescent="0.2">
      <c r="A27" s="1">
        <v>2031</v>
      </c>
      <c r="B27" s="56">
        <v>869.63749833637939</v>
      </c>
      <c r="C27" s="44">
        <f>B27/B17</f>
        <v>3.105848208344212</v>
      </c>
      <c r="D27" t="s">
        <v>33</v>
      </c>
      <c r="O27" s="32">
        <v>2044</v>
      </c>
      <c r="P27" s="33">
        <f t="shared" si="5"/>
        <v>3751.0961174232698</v>
      </c>
      <c r="Q27" s="17">
        <f t="shared" si="8"/>
        <v>1140573.5701102552</v>
      </c>
      <c r="R27" s="17">
        <f t="shared" si="4"/>
        <v>80980.723477828113</v>
      </c>
      <c r="S27" s="33">
        <f t="shared" si="9"/>
        <v>21.58854930474455</v>
      </c>
      <c r="T27" s="17">
        <f t="shared" si="10"/>
        <v>282.47552540996742</v>
      </c>
      <c r="U27" s="34">
        <f t="shared" si="6"/>
        <v>23889313.425959293</v>
      </c>
      <c r="V27" s="35">
        <f t="shared" si="7"/>
        <v>1990776.1188299411</v>
      </c>
    </row>
    <row r="28" spans="1:23" x14ac:dyDescent="0.2">
      <c r="A28" s="1">
        <v>2032</v>
      </c>
      <c r="B28" s="49">
        <v>973.99399813674506</v>
      </c>
      <c r="C28">
        <v>1.1200000000000001</v>
      </c>
      <c r="O28" s="32">
        <v>2045</v>
      </c>
      <c r="P28" s="33">
        <f t="shared" si="5"/>
        <v>4114.1054191093999</v>
      </c>
      <c r="Q28" s="17">
        <f t="shared" si="8"/>
        <v>1162134.0898549219</v>
      </c>
      <c r="R28" s="17">
        <f t="shared" si="4"/>
        <v>82511.520379699446</v>
      </c>
      <c r="S28" s="33">
        <f t="shared" si="9"/>
        <v>20.055762304107684</v>
      </c>
      <c r="T28" s="17">
        <f t="shared" si="10"/>
        <v>262.41976310585972</v>
      </c>
      <c r="U28" s="34">
        <f t="shared" si="6"/>
        <v>24340898.512011338</v>
      </c>
      <c r="V28" s="35">
        <f t="shared" si="7"/>
        <v>2028408.2093342782</v>
      </c>
      <c r="W28" s="45"/>
    </row>
    <row r="29" spans="1:23" x14ac:dyDescent="0.2">
      <c r="A29" s="1">
        <v>2033</v>
      </c>
      <c r="B29" s="49">
        <v>1090.8732779131547</v>
      </c>
      <c r="O29" s="32">
        <v>2046</v>
      </c>
      <c r="P29" s="33">
        <f t="shared" si="5"/>
        <v>4477.11472079552</v>
      </c>
      <c r="Q29" s="17">
        <f t="shared" si="8"/>
        <v>1174883.3844289177</v>
      </c>
      <c r="R29" s="17">
        <f t="shared" si="4"/>
        <v>83416.720294453145</v>
      </c>
      <c r="S29" s="33">
        <f t="shared" si="9"/>
        <v>18.631803180516037</v>
      </c>
      <c r="T29" s="17">
        <f t="shared" si="10"/>
        <v>243.78795992534367</v>
      </c>
      <c r="U29" s="34">
        <f t="shared" si="6"/>
        <v>24607932.486863676</v>
      </c>
      <c r="V29" s="35">
        <f t="shared" si="7"/>
        <v>2050661.040571973</v>
      </c>
    </row>
    <row r="30" spans="1:23" x14ac:dyDescent="0.2">
      <c r="A30" s="1">
        <v>2034</v>
      </c>
      <c r="B30" s="49">
        <v>1221.7780712627334</v>
      </c>
      <c r="O30" s="32">
        <v>2047</v>
      </c>
      <c r="P30" s="33">
        <f t="shared" si="5"/>
        <v>4840.1240224816502</v>
      </c>
      <c r="Q30" s="17">
        <f t="shared" si="8"/>
        <v>1179963.9612264498</v>
      </c>
      <c r="R30" s="17">
        <f t="shared" si="4"/>
        <v>83777.441247077935</v>
      </c>
      <c r="S30" s="33">
        <f t="shared" si="9"/>
        <v>17.308945154699401</v>
      </c>
      <c r="T30" s="17">
        <f t="shared" si="10"/>
        <v>226.47901477064426</v>
      </c>
      <c r="U30" s="34">
        <f t="shared" si="6"/>
        <v>24714345.167887989</v>
      </c>
      <c r="V30" s="35">
        <f t="shared" si="7"/>
        <v>2059528.7639906658</v>
      </c>
    </row>
    <row r="31" spans="1:23" x14ac:dyDescent="0.2">
      <c r="A31" s="1">
        <v>2035</v>
      </c>
      <c r="B31" s="49">
        <v>1368.3914398142615</v>
      </c>
      <c r="O31" s="32">
        <v>2048</v>
      </c>
      <c r="P31" s="33">
        <f t="shared" si="5"/>
        <v>5203.1333241677703</v>
      </c>
      <c r="Q31" s="17">
        <f t="shared" ref="Q31" si="11">P31*T30</f>
        <v>1178400.5089778239</v>
      </c>
      <c r="R31" s="17">
        <f t="shared" ref="R31" si="12">Q31*$R$19</f>
        <v>83666.436137425495</v>
      </c>
      <c r="S31" s="33">
        <f t="shared" ref="S31" si="13">R31/P31</f>
        <v>16.080010048715742</v>
      </c>
      <c r="T31" s="17">
        <f t="shared" ref="T31" si="14">T30-S31</f>
        <v>210.39900472192852</v>
      </c>
      <c r="U31" s="34">
        <f t="shared" ref="U31" si="15">R31*295</f>
        <v>24681598.660540521</v>
      </c>
      <c r="V31" s="35">
        <f t="shared" si="7"/>
        <v>2056799.8883783768</v>
      </c>
    </row>
    <row r="32" spans="1:23" x14ac:dyDescent="0.2">
      <c r="A32" s="1">
        <v>2036</v>
      </c>
      <c r="B32" s="49">
        <v>1532.5984125919731</v>
      </c>
      <c r="O32" s="32"/>
      <c r="P32" s="33"/>
      <c r="Q32" s="17"/>
      <c r="R32" s="17"/>
      <c r="S32" s="33"/>
      <c r="T32" s="17"/>
      <c r="U32" s="34"/>
      <c r="V32" s="35"/>
    </row>
    <row r="33" spans="1:22" ht="16" thickBot="1" x14ac:dyDescent="0.25">
      <c r="A33" s="1">
        <v>2037</v>
      </c>
      <c r="B33" s="49">
        <v>1716.5102221030099</v>
      </c>
      <c r="O33" s="50"/>
      <c r="P33" s="51"/>
      <c r="Q33" s="52"/>
      <c r="R33" s="52"/>
      <c r="S33" s="51"/>
      <c r="T33" s="52"/>
      <c r="U33" s="53"/>
      <c r="V33" s="54"/>
    </row>
    <row r="34" spans="1:22" x14ac:dyDescent="0.2">
      <c r="A34" s="1">
        <v>2038</v>
      </c>
      <c r="B34" s="49">
        <v>1922.4914487553713</v>
      </c>
    </row>
    <row r="35" spans="1:22" x14ac:dyDescent="0.2">
      <c r="A35" s="1">
        <v>2039</v>
      </c>
      <c r="B35" s="49">
        <v>2153.190422606016</v>
      </c>
    </row>
    <row r="36" spans="1:22" x14ac:dyDescent="0.2">
      <c r="A36" s="1">
        <v>2040</v>
      </c>
      <c r="B36" s="49">
        <v>2411.5732733187383</v>
      </c>
      <c r="H36" s="38" t="s">
        <v>10</v>
      </c>
    </row>
    <row r="37" spans="1:22" x14ac:dyDescent="0.2">
      <c r="A37" s="1">
        <v>2041</v>
      </c>
      <c r="B37" s="56">
        <v>2700.962066116987</v>
      </c>
      <c r="C37" s="39">
        <f>B37/B27</f>
        <v>3.1058482083442125</v>
      </c>
      <c r="D37" t="s">
        <v>11</v>
      </c>
      <c r="H37" s="40">
        <v>3.1</v>
      </c>
      <c r="I37" s="40">
        <v>10</v>
      </c>
      <c r="J37" s="1">
        <f>POWER(H37,1/I37)</f>
        <v>1.1197889288345146</v>
      </c>
    </row>
    <row r="38" spans="1:22" x14ac:dyDescent="0.2">
      <c r="A38" s="1">
        <v>2042</v>
      </c>
      <c r="B38" s="49">
        <v>3025.0775140510259</v>
      </c>
      <c r="D38" t="s">
        <v>35</v>
      </c>
      <c r="J38" s="6"/>
    </row>
    <row r="39" spans="1:22" x14ac:dyDescent="0.2">
      <c r="A39" s="1">
        <v>2043</v>
      </c>
      <c r="B39" s="49">
        <v>3388.0868157371492</v>
      </c>
      <c r="O39" s="38" t="s">
        <v>12</v>
      </c>
    </row>
    <row r="40" spans="1:22" x14ac:dyDescent="0.2">
      <c r="A40" s="1">
        <v>2044</v>
      </c>
      <c r="B40" s="49">
        <v>3751.0961174232698</v>
      </c>
    </row>
    <row r="41" spans="1:22" x14ac:dyDescent="0.2">
      <c r="A41" s="1">
        <v>2045</v>
      </c>
      <c r="B41" s="49">
        <v>4114.1054191093999</v>
      </c>
      <c r="O41" s="41" t="s">
        <v>13</v>
      </c>
      <c r="P41" t="s">
        <v>14</v>
      </c>
    </row>
    <row r="42" spans="1:22" x14ac:dyDescent="0.2">
      <c r="A42" s="1">
        <v>2046</v>
      </c>
      <c r="B42" s="49">
        <v>4477.11472079552</v>
      </c>
      <c r="O42" s="41" t="s">
        <v>15</v>
      </c>
      <c r="P42" t="s">
        <v>16</v>
      </c>
    </row>
    <row r="43" spans="1:22" x14ac:dyDescent="0.2">
      <c r="A43" s="1">
        <v>2047</v>
      </c>
      <c r="B43" s="49">
        <v>4840.1240224816502</v>
      </c>
      <c r="O43" s="41" t="s">
        <v>17</v>
      </c>
      <c r="P43" t="s">
        <v>18</v>
      </c>
    </row>
    <row r="44" spans="1:22" x14ac:dyDescent="0.2">
      <c r="A44" s="1">
        <v>2048</v>
      </c>
      <c r="B44" s="49">
        <v>5203.1333241677703</v>
      </c>
      <c r="O44" s="41" t="s">
        <v>19</v>
      </c>
      <c r="P44" t="s">
        <v>20</v>
      </c>
    </row>
    <row r="45" spans="1:22" x14ac:dyDescent="0.2">
      <c r="A45" s="1"/>
      <c r="B45" s="33"/>
      <c r="O45" s="41" t="s">
        <v>21</v>
      </c>
      <c r="P45" t="s">
        <v>22</v>
      </c>
    </row>
    <row r="46" spans="1:22" x14ac:dyDescent="0.2">
      <c r="A46" s="1"/>
      <c r="B46" s="33"/>
    </row>
    <row r="47" spans="1:22" x14ac:dyDescent="0.2">
      <c r="A47" s="1"/>
      <c r="B47" s="33"/>
      <c r="O47" s="42" t="s">
        <v>23</v>
      </c>
    </row>
    <row r="48" spans="1:22" x14ac:dyDescent="0.2">
      <c r="O48" s="43" t="s">
        <v>24</v>
      </c>
      <c r="Q48" t="s">
        <v>25</v>
      </c>
    </row>
    <row r="49" spans="1:17" x14ac:dyDescent="0.2">
      <c r="A49" s="6"/>
      <c r="B49" s="47"/>
      <c r="C49" s="6"/>
      <c r="D49" s="6"/>
      <c r="O49" t="s">
        <v>26</v>
      </c>
      <c r="Q49" t="s">
        <v>27</v>
      </c>
    </row>
    <row r="50" spans="1:17" x14ac:dyDescent="0.2">
      <c r="A50" s="6"/>
      <c r="B50" s="47"/>
      <c r="C50" s="6"/>
      <c r="D50" s="47"/>
      <c r="O50" s="38"/>
    </row>
    <row r="51" spans="1:17" x14ac:dyDescent="0.2">
      <c r="A51" s="6"/>
      <c r="B51" s="47"/>
      <c r="C51" s="6"/>
      <c r="D51" s="47"/>
      <c r="O51" s="38" t="s">
        <v>28</v>
      </c>
    </row>
    <row r="52" spans="1:17" x14ac:dyDescent="0.2">
      <c r="A52" s="6"/>
      <c r="B52" s="47"/>
      <c r="C52" s="6"/>
      <c r="D52" s="47"/>
      <c r="O52" t="s">
        <v>29</v>
      </c>
    </row>
    <row r="53" spans="1:17" x14ac:dyDescent="0.2">
      <c r="A53" s="6"/>
      <c r="B53" s="47"/>
      <c r="C53" s="6"/>
      <c r="D53" s="47"/>
      <c r="O53" t="s">
        <v>30</v>
      </c>
    </row>
    <row r="54" spans="1:17" x14ac:dyDescent="0.2">
      <c r="A54" s="6"/>
      <c r="B54" s="47"/>
      <c r="C54" s="6"/>
      <c r="D54" s="47"/>
    </row>
    <row r="55" spans="1:17" x14ac:dyDescent="0.2">
      <c r="A55" s="6"/>
      <c r="B55" s="47"/>
      <c r="C55" s="6"/>
      <c r="D55" s="47"/>
      <c r="O55" s="38" t="s">
        <v>31</v>
      </c>
    </row>
    <row r="56" spans="1:17" x14ac:dyDescent="0.2">
      <c r="A56" s="6"/>
      <c r="B56" s="47"/>
      <c r="C56" s="6"/>
      <c r="D56" s="47"/>
    </row>
    <row r="57" spans="1:17" x14ac:dyDescent="0.2">
      <c r="A57" s="6"/>
      <c r="B57" s="47"/>
      <c r="C57" s="6"/>
      <c r="D57" s="47"/>
      <c r="O57" t="s">
        <v>38</v>
      </c>
    </row>
    <row r="58" spans="1:17" x14ac:dyDescent="0.2">
      <c r="A58" s="6"/>
      <c r="B58" s="47"/>
      <c r="C58" s="6"/>
      <c r="D58" s="47"/>
      <c r="O58" t="s">
        <v>39</v>
      </c>
    </row>
    <row r="59" spans="1:17" x14ac:dyDescent="0.2">
      <c r="A59" s="6"/>
      <c r="B59" s="47"/>
      <c r="C59" s="6"/>
      <c r="D59" s="47"/>
      <c r="O59" t="s">
        <v>32</v>
      </c>
    </row>
    <row r="60" spans="1:17" x14ac:dyDescent="0.2">
      <c r="A60" s="6"/>
      <c r="B60" s="47"/>
      <c r="C60" s="6"/>
      <c r="D60" s="47"/>
      <c r="O60" t="s">
        <v>40</v>
      </c>
    </row>
    <row r="61" spans="1:17" x14ac:dyDescent="0.2">
      <c r="A61" s="6"/>
      <c r="B61" s="47"/>
      <c r="C61" s="48"/>
      <c r="D61" s="47"/>
    </row>
    <row r="62" spans="1:17" x14ac:dyDescent="0.2">
      <c r="A62" s="6"/>
      <c r="B62" s="47"/>
      <c r="C62" s="48"/>
      <c r="D62" s="47"/>
    </row>
    <row r="63" spans="1:17" x14ac:dyDescent="0.2">
      <c r="A63" s="6"/>
      <c r="B63" s="47"/>
      <c r="C63" s="48"/>
      <c r="D63" s="47"/>
    </row>
    <row r="64" spans="1:17" x14ac:dyDescent="0.2">
      <c r="A64" s="6"/>
      <c r="B64" s="47"/>
      <c r="C64" s="48"/>
      <c r="D64" s="47"/>
    </row>
    <row r="65" spans="1:4" x14ac:dyDescent="0.2">
      <c r="A65" s="6"/>
      <c r="B65" s="47"/>
      <c r="C65" s="48"/>
      <c r="D65" s="47"/>
    </row>
    <row r="66" spans="1:4" x14ac:dyDescent="0.2">
      <c r="A66" s="6"/>
      <c r="B66" s="47"/>
      <c r="C66" s="48"/>
      <c r="D66" s="47"/>
    </row>
    <row r="67" spans="1:4" x14ac:dyDescent="0.2">
      <c r="A67" s="6"/>
      <c r="B67" s="47"/>
      <c r="C67" s="48"/>
      <c r="D67" s="47"/>
    </row>
    <row r="68" spans="1:4" x14ac:dyDescent="0.2">
      <c r="A68" s="6"/>
      <c r="B68" s="47"/>
      <c r="C68" s="48"/>
      <c r="D68" s="47"/>
    </row>
    <row r="69" spans="1:4" x14ac:dyDescent="0.2">
      <c r="A69" s="6"/>
      <c r="B69" s="47"/>
      <c r="C69" s="48"/>
      <c r="D69" s="47"/>
    </row>
    <row r="70" spans="1:4" x14ac:dyDescent="0.2">
      <c r="A70" s="6"/>
      <c r="B70" s="47"/>
      <c r="C70" s="48"/>
      <c r="D70" s="47"/>
    </row>
    <row r="71" spans="1:4" x14ac:dyDescent="0.2">
      <c r="A71" s="6"/>
      <c r="B71" s="47"/>
      <c r="C71" s="48"/>
      <c r="D71" s="47"/>
    </row>
    <row r="72" spans="1:4" x14ac:dyDescent="0.2">
      <c r="A72" s="6"/>
      <c r="B72" s="6"/>
      <c r="C72" s="6"/>
      <c r="D72" s="6"/>
    </row>
  </sheetData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Orsolya Orsolya</dc:creator>
  <cp:lastModifiedBy>Microsoft Office User</cp:lastModifiedBy>
  <dcterms:created xsi:type="dcterms:W3CDTF">2022-01-13T09:14:16Z</dcterms:created>
  <dcterms:modified xsi:type="dcterms:W3CDTF">2023-05-29T16:34:43Z</dcterms:modified>
</cp:coreProperties>
</file>